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ois\Desktop\CF_2025\"/>
    </mc:Choice>
  </mc:AlternateContent>
  <bookViews>
    <workbookView xWindow="0" yWindow="0" windowWidth="28800" windowHeight="11940"/>
  </bookViews>
  <sheets>
    <sheet name="Plafonnement Madelin 2024" sheetId="1" r:id="rId1"/>
  </sheets>
  <definedNames>
    <definedName name="_xlnm.Print_Area" localSheetId="0">'Plafonnement Madelin 2024'!$A$1:$J$25</definedName>
  </definedNames>
  <calcPr calcId="162913"/>
</workbook>
</file>

<file path=xl/calcChain.xml><?xml version="1.0" encoding="utf-8"?>
<calcChain xmlns="http://schemas.openxmlformats.org/spreadsheetml/2006/main">
  <c r="G20" i="1" l="1"/>
  <c r="G10" i="1"/>
  <c r="G11" i="1"/>
  <c r="H17" i="1"/>
  <c r="F13" i="1"/>
  <c r="G9" i="1"/>
  <c r="F20" i="1"/>
  <c r="E20" i="1"/>
  <c r="J9" i="1"/>
  <c r="G21" i="1"/>
  <c r="G22" i="1"/>
  <c r="E21" i="1"/>
  <c r="J11" i="1"/>
  <c r="F21" i="1"/>
  <c r="F22" i="1"/>
  <c r="J10" i="1"/>
  <c r="E22" i="1"/>
  <c r="H21" i="1"/>
</calcChain>
</file>

<file path=xl/sharedStrings.xml><?xml version="1.0" encoding="utf-8"?>
<sst xmlns="http://schemas.openxmlformats.org/spreadsheetml/2006/main" count="23" uniqueCount="23">
  <si>
    <t xml:space="preserve">Bénéfice définitif x 3,75% </t>
  </si>
  <si>
    <t>Base à prendre en compte pour le plafond de déductibilité</t>
  </si>
  <si>
    <t>Perte d'emploi</t>
  </si>
  <si>
    <t>Prévoyance et Santé</t>
  </si>
  <si>
    <t>Contrat Madelin de l'exploitant</t>
  </si>
  <si>
    <t>Contrat Madelin du conjoint collaborateur</t>
  </si>
  <si>
    <t>Exercice clos au :</t>
  </si>
  <si>
    <t>Abondement PERCO, rachat cotisations 
facultatives</t>
  </si>
  <si>
    <t>8 x Plafond annuel de la Sécurité sociale</t>
  </si>
  <si>
    <t>Total de contrôle</t>
  </si>
  <si>
    <t>L'abondement versé à votre profit ou celui de votre conjoint sur un PERCO (plan d'épargne retraite collectif) et exonéré de l'impôt sur le revenu, vient en diminution de la limite de déduction (BOI-BIC-CHG-40-50-40-20, n° 80)</t>
  </si>
  <si>
    <t>Plafond annuel de la Sécurité sociale : CSF *7%</t>
  </si>
  <si>
    <t>Nom, prénom :</t>
  </si>
  <si>
    <t>Plancher/Plafond de déduction *</t>
  </si>
  <si>
    <t xml:space="preserve">Réintégration à effectuer </t>
  </si>
  <si>
    <t>Retraite* et perco</t>
  </si>
  <si>
    <t>Limite réduite des sommes éventuellement versées au titre du PERCO</t>
  </si>
  <si>
    <t>Charges sociales facultatives + Perco</t>
  </si>
  <si>
    <r>
      <t xml:space="preserve">Indiquer ici les </t>
    </r>
    <r>
      <rPr>
        <b/>
        <sz val="10"/>
        <color indexed="29"/>
        <rFont val="Segoe UI"/>
        <family val="2"/>
      </rPr>
      <t>charges sociales facultatives (case BU/2035A)</t>
    </r>
  </si>
  <si>
    <r>
      <t xml:space="preserve">Indiquer ici </t>
    </r>
    <r>
      <rPr>
        <b/>
        <sz val="10"/>
        <color indexed="29"/>
        <rFont val="Segoe UI"/>
        <family val="2"/>
      </rPr>
      <t>les divers à déduire ligne 43/2035B : case CS, AW, CU, CI, CO et CQ (hors déduction forfaitaire 2%)</t>
    </r>
  </si>
  <si>
    <r>
      <rPr>
        <b/>
        <sz val="14"/>
        <rFont val="Segoe UI"/>
        <family val="2"/>
      </rPr>
      <t>Loi Madelin - Cotisations de l'exploitant</t>
    </r>
    <r>
      <rPr>
        <b/>
        <sz val="12"/>
        <rFont val="Segoe UI"/>
        <family val="2"/>
      </rPr>
      <t xml:space="preserve">
</t>
    </r>
    <r>
      <rPr>
        <b/>
        <sz val="16"/>
        <rFont val="Segoe UI"/>
        <family val="2"/>
      </rPr>
      <t>GRILLE DE CALCUL EXERCICE 2024</t>
    </r>
  </si>
  <si>
    <t>Plafond ANNUEL Sécurité Sociale 2024
à proratiser si exercice incomplet</t>
  </si>
  <si>
    <t>Bénéfice (ou déficit 2024 : mettre un moins devant le chiffre)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</si>
</sst>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70" formatCode="_-* #,##0\ [$€-1]_-;\-* #,##0\ [$€-1]_-;_-* &quot;-&quot;??\ [$€-1]_-;_-@_-"/>
    <numFmt numFmtId="171" formatCode="#,##0\ &quot;€&quot;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Segoe UI"/>
      <family val="2"/>
    </font>
    <font>
      <b/>
      <sz val="10"/>
      <name val="Segoe UI"/>
      <family val="2"/>
    </font>
    <font>
      <b/>
      <sz val="10"/>
      <color indexed="10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b/>
      <sz val="14"/>
      <name val="Segoe UI"/>
      <family val="2"/>
    </font>
    <font>
      <b/>
      <sz val="16"/>
      <name val="Segoe UI"/>
      <family val="2"/>
    </font>
    <font>
      <sz val="13"/>
      <name val="Segoe UI"/>
      <family val="2"/>
    </font>
    <font>
      <b/>
      <sz val="13"/>
      <name val="Segoe UI"/>
      <family val="2"/>
    </font>
    <font>
      <b/>
      <sz val="10"/>
      <color indexed="29"/>
      <name val="Segoe UI"/>
      <family val="2"/>
    </font>
    <font>
      <sz val="11"/>
      <color theme="1"/>
      <name val="Calibri"/>
      <family val="2"/>
      <scheme val="minor"/>
    </font>
    <font>
      <sz val="10"/>
      <color rgb="FFFF0000"/>
      <name val="Segoe UI"/>
      <family val="2"/>
    </font>
    <font>
      <sz val="10"/>
      <color theme="1"/>
      <name val="Segoe UI"/>
      <family val="2"/>
    </font>
    <font>
      <b/>
      <sz val="10"/>
      <color rgb="FFFF0000"/>
      <name val="Segoe UI"/>
      <family val="2"/>
    </font>
    <font>
      <b/>
      <sz val="10"/>
      <color rgb="FFF07D00"/>
      <name val="Segoe UI"/>
      <family val="2"/>
    </font>
    <font>
      <b/>
      <sz val="14"/>
      <color theme="0"/>
      <name val="Segoe UI"/>
      <family val="2"/>
    </font>
    <font>
      <b/>
      <sz val="13"/>
      <color rgb="FFF07D00"/>
      <name val="Segoe UI"/>
      <family val="2"/>
    </font>
    <font>
      <b/>
      <sz val="13"/>
      <color theme="0"/>
      <name val="Segoe UI"/>
      <family val="2"/>
    </font>
    <font>
      <b/>
      <sz val="13"/>
      <color rgb="FFED4D45"/>
      <name val="Segoe UI"/>
      <family val="2"/>
    </font>
    <font>
      <b/>
      <sz val="13"/>
      <color rgb="FFFF9C6B"/>
      <name val="Segoe UI"/>
      <family val="2"/>
    </font>
    <font>
      <b/>
      <sz val="10"/>
      <color rgb="FFFF9C6B"/>
      <name val="Segoe UI"/>
      <family val="2"/>
    </font>
    <font>
      <i/>
      <sz val="10"/>
      <color rgb="FF000000"/>
      <name val="Segoe UI"/>
      <family val="2"/>
    </font>
    <font>
      <sz val="11"/>
      <color rgb="FFED4D4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4D45"/>
        <bgColor indexed="64"/>
      </patternFill>
    </fill>
    <fill>
      <patternFill patternType="solid">
        <fgColor rgb="FFFFDE9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0" borderId="0" xfId="2" applyFont="1" applyAlignment="1" applyProtection="1">
      <alignment vertical="center" wrapText="1"/>
      <protection locked="0"/>
    </xf>
    <xf numFmtId="0" fontId="3" fillId="0" borderId="0" xfId="2" applyFont="1" applyFill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horizontal="left" vertical="center"/>
      <protection locked="0"/>
    </xf>
    <xf numFmtId="170" fontId="4" fillId="0" borderId="0" xfId="2" applyNumberFormat="1" applyFont="1" applyBorder="1" applyAlignment="1" applyProtection="1">
      <alignment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hidden="1"/>
    </xf>
    <xf numFmtId="0" fontId="3" fillId="0" borderId="0" xfId="2" applyFont="1" applyAlignment="1" applyProtection="1">
      <alignment horizontal="right" vertical="center"/>
      <protection hidden="1"/>
    </xf>
    <xf numFmtId="0" fontId="2" fillId="0" borderId="0" xfId="2" applyFont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5" fillId="0" borderId="0" xfId="2" quotePrefix="1" applyFont="1" applyFill="1" applyAlignment="1" applyProtection="1">
      <alignment horizontal="center" vertical="center" wrapText="1"/>
      <protection locked="0"/>
    </xf>
    <xf numFmtId="0" fontId="5" fillId="0" borderId="0" xfId="2" applyFont="1" applyFill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2" applyFont="1" applyFill="1" applyAlignment="1" applyProtection="1">
      <alignment horizontal="right" vertical="center"/>
      <protection hidden="1"/>
    </xf>
    <xf numFmtId="44" fontId="9" fillId="0" borderId="0" xfId="2" applyNumberFormat="1" applyFont="1" applyAlignment="1" applyProtection="1">
      <alignment vertical="center"/>
      <protection locked="0"/>
    </xf>
    <xf numFmtId="44" fontId="18" fillId="0" borderId="0" xfId="1" applyNumberFormat="1" applyFont="1" applyFill="1" applyBorder="1" applyAlignment="1" applyProtection="1">
      <alignment horizontal="center" vertical="center"/>
      <protection locked="0"/>
    </xf>
    <xf numFmtId="44" fontId="9" fillId="0" borderId="0" xfId="2" applyNumberFormat="1" applyFont="1" applyBorder="1" applyAlignment="1" applyProtection="1">
      <alignment vertical="center"/>
      <protection locked="0"/>
    </xf>
    <xf numFmtId="171" fontId="9" fillId="0" borderId="0" xfId="2" applyNumberFormat="1" applyFont="1" applyAlignment="1" applyProtection="1">
      <alignment vertical="center"/>
      <protection locked="0"/>
    </xf>
    <xf numFmtId="171" fontId="9" fillId="0" borderId="0" xfId="2" applyNumberFormat="1" applyFont="1" applyBorder="1" applyAlignment="1" applyProtection="1">
      <alignment vertical="center"/>
      <protection locked="0"/>
    </xf>
    <xf numFmtId="171" fontId="10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2" quotePrefix="1" applyFont="1" applyBorder="1" applyAlignment="1" applyProtection="1">
      <alignment horizontal="left" vertical="center" indent="1"/>
      <protection locked="0"/>
    </xf>
    <xf numFmtId="0" fontId="2" fillId="0" borderId="0" xfId="2" applyFont="1" applyBorder="1" applyAlignment="1" applyProtection="1">
      <alignment horizontal="left" vertical="center" indent="1"/>
      <protection locked="0"/>
    </xf>
    <xf numFmtId="171" fontId="9" fillId="0" borderId="2" xfId="2" applyNumberFormat="1" applyFont="1" applyFill="1" applyBorder="1" applyAlignment="1" applyProtection="1">
      <alignment horizontal="right" vertical="center"/>
      <protection locked="0"/>
    </xf>
    <xf numFmtId="171" fontId="9" fillId="0" borderId="0" xfId="2" applyNumberFormat="1" applyFont="1" applyAlignment="1" applyProtection="1">
      <alignment horizontal="right" vertical="center"/>
      <protection locked="0"/>
    </xf>
    <xf numFmtId="171" fontId="17" fillId="2" borderId="0" xfId="2" applyNumberFormat="1" applyFont="1" applyFill="1" applyAlignment="1" applyProtection="1">
      <alignment horizontal="right" vertical="center" indent="1"/>
      <protection locked="0"/>
    </xf>
    <xf numFmtId="171" fontId="19" fillId="2" borderId="1" xfId="2" applyNumberFormat="1" applyFont="1" applyFill="1" applyBorder="1" applyAlignment="1" applyProtection="1">
      <alignment vertical="center"/>
      <protection locked="0"/>
    </xf>
    <xf numFmtId="171" fontId="20" fillId="0" borderId="0" xfId="2" applyNumberFormat="1" applyFont="1" applyBorder="1" applyAlignment="1" applyProtection="1">
      <alignment vertical="center"/>
      <protection locked="0"/>
    </xf>
    <xf numFmtId="171" fontId="20" fillId="0" borderId="0" xfId="2" quotePrefix="1" applyNumberFormat="1" applyFont="1" applyBorder="1" applyAlignment="1" applyProtection="1">
      <alignment vertical="center"/>
      <protection locked="0"/>
    </xf>
    <xf numFmtId="0" fontId="10" fillId="3" borderId="3" xfId="2" applyFont="1" applyFill="1" applyBorder="1" applyAlignment="1" applyProtection="1">
      <alignment horizontal="right" vertical="center"/>
      <protection hidden="1"/>
    </xf>
    <xf numFmtId="14" fontId="9" fillId="3" borderId="4" xfId="2" applyNumberFormat="1" applyFont="1" applyFill="1" applyBorder="1" applyAlignment="1" applyProtection="1">
      <alignment horizontal="right" vertical="center"/>
      <protection hidden="1"/>
    </xf>
    <xf numFmtId="171" fontId="9" fillId="3" borderId="2" xfId="2" applyNumberFormat="1" applyFont="1" applyFill="1" applyBorder="1" applyAlignment="1" applyProtection="1">
      <alignment vertical="center"/>
      <protection locked="0"/>
    </xf>
    <xf numFmtId="171" fontId="9" fillId="3" borderId="5" xfId="2" applyNumberFormat="1" applyFont="1" applyFill="1" applyBorder="1" applyAlignment="1" applyProtection="1">
      <alignment vertical="center"/>
      <protection locked="0"/>
    </xf>
    <xf numFmtId="171" fontId="9" fillId="3" borderId="6" xfId="2" applyNumberFormat="1" applyFont="1" applyFill="1" applyBorder="1" applyAlignment="1" applyProtection="1">
      <alignment vertical="center"/>
      <protection locked="0"/>
    </xf>
    <xf numFmtId="171" fontId="21" fillId="0" borderId="0" xfId="1" applyNumberFormat="1" applyFont="1" applyFill="1" applyBorder="1" applyAlignment="1" applyProtection="1">
      <alignment vertical="center"/>
      <protection hidden="1"/>
    </xf>
    <xf numFmtId="171" fontId="21" fillId="0" borderId="0" xfId="1" applyNumberFormat="1" applyFont="1" applyFill="1" applyBorder="1" applyAlignment="1" applyProtection="1">
      <alignment vertical="center"/>
      <protection locked="0"/>
    </xf>
    <xf numFmtId="171" fontId="21" fillId="0" borderId="0" xfId="1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2" fillId="0" borderId="0" xfId="2" quotePrefix="1" applyFont="1" applyAlignment="1" applyProtection="1">
      <alignment horizontal="left" vertical="center"/>
      <protection locked="0"/>
    </xf>
    <xf numFmtId="0" fontId="2" fillId="0" borderId="0" xfId="2" quotePrefix="1" applyFont="1" applyBorder="1" applyAlignment="1" applyProtection="1">
      <alignment horizontal="left" vertical="center"/>
      <protection locked="0"/>
    </xf>
    <xf numFmtId="0" fontId="2" fillId="0" borderId="0" xfId="2" applyFont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left" vertical="center"/>
      <protection locked="0"/>
    </xf>
    <xf numFmtId="0" fontId="3" fillId="0" borderId="0" xfId="2" quotePrefix="1" applyFont="1" applyAlignment="1" applyProtection="1">
      <alignment horizontal="left" vertical="center"/>
      <protection locked="0"/>
    </xf>
    <xf numFmtId="0" fontId="3" fillId="0" borderId="0" xfId="2" quotePrefix="1" applyFont="1" applyBorder="1" applyAlignment="1" applyProtection="1">
      <alignment horizontal="left" vertical="center"/>
      <protection locked="0"/>
    </xf>
    <xf numFmtId="0" fontId="2" fillId="0" borderId="0" xfId="2" applyFont="1" applyAlignment="1" applyProtection="1">
      <alignment vertical="center" wrapText="1"/>
      <protection locked="0"/>
    </xf>
    <xf numFmtId="0" fontId="2" fillId="0" borderId="0" xfId="2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71" fontId="9" fillId="3" borderId="5" xfId="2" applyNumberFormat="1" applyFont="1" applyFill="1" applyBorder="1" applyAlignment="1" applyProtection="1">
      <alignment vertical="center"/>
      <protection locked="0"/>
    </xf>
    <xf numFmtId="0" fontId="2" fillId="0" borderId="0" xfId="2" quotePrefix="1" applyFont="1" applyBorder="1" applyAlignment="1" applyProtection="1">
      <alignment horizontal="left" vertical="center" wrapText="1" indent="1"/>
      <protection locked="0"/>
    </xf>
    <xf numFmtId="0" fontId="2" fillId="0" borderId="0" xfId="2" quotePrefix="1" applyFont="1" applyBorder="1" applyAlignment="1" applyProtection="1">
      <alignment horizontal="left" vertical="center" indent="1"/>
      <protection locked="0"/>
    </xf>
    <xf numFmtId="171" fontId="9" fillId="0" borderId="0" xfId="2" applyNumberFormat="1" applyFont="1" applyAlignment="1" applyProtection="1">
      <alignment horizontal="right" vertical="center"/>
      <protection locked="0"/>
    </xf>
    <xf numFmtId="171" fontId="9" fillId="0" borderId="0" xfId="2" applyNumberFormat="1" applyFont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left" vertical="center" wrapText="1"/>
    </xf>
    <xf numFmtId="0" fontId="2" fillId="0" borderId="0" xfId="2" applyFont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4" fillId="0" borderId="0" xfId="2" quotePrefix="1" applyFont="1" applyBorder="1" applyAlignment="1" applyProtection="1">
      <alignment vertical="center"/>
      <protection locked="0"/>
    </xf>
    <xf numFmtId="0" fontId="20" fillId="0" borderId="0" xfId="2" quotePrefix="1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</cellXfs>
  <cellStyles count="3">
    <cellStyle name="Monétaire" xfId="1" builtinId="4"/>
    <cellStyle name="Normal" xfId="0" builtinId="0"/>
    <cellStyle name="Normal_Madelin Disponible 20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762000</xdr:colOff>
      <xdr:row>3</xdr:row>
      <xdr:rowOff>209550</xdr:rowOff>
    </xdr:to>
    <xdr:pic>
      <xdr:nvPicPr>
        <xdr:cNvPr id="1260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1431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Normal="100" zoomScaleSheetLayoutView="100" workbookViewId="0">
      <selection activeCell="G8" sqref="G8"/>
    </sheetView>
  </sheetViews>
  <sheetFormatPr baseColWidth="10" defaultRowHeight="14.25" x14ac:dyDescent="0.25"/>
  <cols>
    <col min="1" max="1" width="1.7109375" style="13" customWidth="1"/>
    <col min="2" max="2" width="7.7109375" style="13" customWidth="1"/>
    <col min="3" max="3" width="11.42578125" style="13"/>
    <col min="4" max="4" width="15.42578125" style="13" customWidth="1"/>
    <col min="5" max="8" width="19.7109375" style="13" customWidth="1"/>
    <col min="9" max="9" width="21.7109375" style="13" customWidth="1"/>
    <col min="10" max="10" width="11.28515625" style="13" customWidth="1"/>
    <col min="11" max="16384" width="11.42578125" style="13"/>
  </cols>
  <sheetData>
    <row r="2" spans="1:11" ht="18.75" x14ac:dyDescent="0.25">
      <c r="F2" s="7" t="s">
        <v>12</v>
      </c>
      <c r="G2" s="32"/>
    </row>
    <row r="3" spans="1:11" ht="17.25" customHeight="1" x14ac:dyDescent="0.25">
      <c r="A3" s="6"/>
      <c r="B3" s="6"/>
      <c r="C3" s="6"/>
      <c r="F3" s="7" t="s">
        <v>6</v>
      </c>
      <c r="G3" s="33">
        <v>45657</v>
      </c>
      <c r="H3" s="6"/>
      <c r="I3" s="6"/>
      <c r="J3" s="6"/>
    </row>
    <row r="4" spans="1:11" ht="17.25" customHeight="1" x14ac:dyDescent="0.25">
      <c r="A4" s="6"/>
      <c r="B4" s="6"/>
      <c r="C4" s="6"/>
      <c r="J4" s="17"/>
    </row>
    <row r="5" spans="1:11" ht="43.5" customHeight="1" x14ac:dyDescent="0.25">
      <c r="A5" s="41" t="s">
        <v>20</v>
      </c>
      <c r="B5" s="42"/>
      <c r="C5" s="42"/>
      <c r="D5" s="42"/>
      <c r="E5" s="42"/>
      <c r="F5" s="42"/>
      <c r="G5" s="42"/>
      <c r="H5" s="42"/>
      <c r="I5" s="42"/>
      <c r="J5" s="42"/>
    </row>
    <row r="6" spans="1:11" ht="20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1" ht="30.75" customHeight="1" x14ac:dyDescent="0.25">
      <c r="A7" s="9"/>
      <c r="B7" s="9"/>
      <c r="C7" s="9"/>
      <c r="D7" s="9"/>
      <c r="E7" s="9"/>
      <c r="F7" s="9"/>
      <c r="G7" s="28">
        <v>46368</v>
      </c>
      <c r="H7" s="54" t="s">
        <v>21</v>
      </c>
      <c r="I7" s="55"/>
      <c r="J7" s="10"/>
      <c r="K7" s="14"/>
    </row>
    <row r="8" spans="1:11" ht="15.75" customHeight="1" x14ac:dyDescent="0.25">
      <c r="A8" s="8"/>
      <c r="B8" s="8"/>
      <c r="C8" s="8"/>
      <c r="D8" s="8"/>
      <c r="E8" s="8"/>
      <c r="F8" s="8"/>
      <c r="G8" s="1"/>
      <c r="H8" s="8"/>
      <c r="I8" s="8"/>
      <c r="J8" s="8"/>
    </row>
    <row r="9" spans="1:11" ht="23.25" customHeight="1" x14ac:dyDescent="0.25">
      <c r="A9" s="43" t="s">
        <v>22</v>
      </c>
      <c r="B9" s="43"/>
      <c r="C9" s="43"/>
      <c r="D9" s="43"/>
      <c r="E9" s="44"/>
      <c r="F9" s="34"/>
      <c r="G9" s="22">
        <f>+F13</f>
        <v>0</v>
      </c>
      <c r="H9" s="24" t="s">
        <v>0</v>
      </c>
      <c r="I9" s="24"/>
      <c r="J9" s="26">
        <f>+G9*0.0375</f>
        <v>0</v>
      </c>
    </row>
    <row r="10" spans="1:11" ht="23.25" customHeight="1" x14ac:dyDescent="0.25">
      <c r="A10" s="45" t="s">
        <v>18</v>
      </c>
      <c r="B10" s="45"/>
      <c r="C10" s="45"/>
      <c r="D10" s="45"/>
      <c r="E10" s="46"/>
      <c r="F10" s="35"/>
      <c r="G10" s="22">
        <f>+G7</f>
        <v>46368</v>
      </c>
      <c r="H10" s="25" t="s">
        <v>11</v>
      </c>
      <c r="I10" s="25"/>
      <c r="J10" s="27">
        <f>+G10*7%</f>
        <v>3245.76</v>
      </c>
    </row>
    <row r="11" spans="1:11" ht="18.75" customHeight="1" x14ac:dyDescent="0.25">
      <c r="A11" s="49" t="s">
        <v>19</v>
      </c>
      <c r="B11" s="49"/>
      <c r="C11" s="49"/>
      <c r="D11" s="49"/>
      <c r="E11" s="50"/>
      <c r="F11" s="53">
        <v>0</v>
      </c>
      <c r="G11" s="57">
        <f>+G10*8</f>
        <v>370944</v>
      </c>
      <c r="H11" s="55" t="s">
        <v>8</v>
      </c>
      <c r="I11" s="55"/>
      <c r="J11" s="56">
        <f>+G11*3%</f>
        <v>11128.32</v>
      </c>
    </row>
    <row r="12" spans="1:11" ht="18.75" customHeight="1" x14ac:dyDescent="0.25">
      <c r="A12" s="51"/>
      <c r="B12" s="51"/>
      <c r="C12" s="51"/>
      <c r="D12" s="51"/>
      <c r="E12" s="52"/>
      <c r="F12" s="53"/>
      <c r="G12" s="57"/>
      <c r="H12" s="55"/>
      <c r="I12" s="55"/>
      <c r="J12" s="56"/>
    </row>
    <row r="13" spans="1:11" ht="24" customHeight="1" x14ac:dyDescent="0.25">
      <c r="A13" s="47" t="s">
        <v>1</v>
      </c>
      <c r="B13" s="47"/>
      <c r="C13" s="47"/>
      <c r="D13" s="47"/>
      <c r="E13" s="48"/>
      <c r="F13" s="29">
        <f>+SUM(F9:F12)</f>
        <v>0</v>
      </c>
      <c r="G13" s="22"/>
      <c r="H13" s="8"/>
      <c r="I13" s="8"/>
      <c r="J13" s="8"/>
    </row>
    <row r="14" spans="1:1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1" ht="31.5" customHeight="1" x14ac:dyDescent="0.25">
      <c r="A16" s="8"/>
      <c r="B16" s="8"/>
      <c r="C16" s="8"/>
      <c r="D16" s="8"/>
      <c r="E16" s="11" t="s">
        <v>2</v>
      </c>
      <c r="F16" s="11" t="s">
        <v>3</v>
      </c>
      <c r="G16" s="11" t="s">
        <v>15</v>
      </c>
      <c r="H16" s="12" t="s">
        <v>9</v>
      </c>
      <c r="I16" s="2"/>
      <c r="J16" s="8"/>
    </row>
    <row r="17" spans="1:10" ht="25.5" customHeight="1" x14ac:dyDescent="0.25">
      <c r="A17" s="45" t="s">
        <v>4</v>
      </c>
      <c r="B17" s="45"/>
      <c r="C17" s="45"/>
      <c r="D17" s="46"/>
      <c r="E17" s="35">
        <v>0</v>
      </c>
      <c r="F17" s="36"/>
      <c r="G17" s="35"/>
      <c r="H17" s="21">
        <f>SUM(E17:G17)-F10</f>
        <v>0</v>
      </c>
      <c r="I17" s="18"/>
      <c r="J17" s="8"/>
    </row>
    <row r="18" spans="1:10" ht="25.5" customHeight="1" x14ac:dyDescent="0.25">
      <c r="A18" s="45" t="s">
        <v>5</v>
      </c>
      <c r="B18" s="45"/>
      <c r="C18" s="45"/>
      <c r="D18" s="46"/>
      <c r="E18" s="35">
        <v>0</v>
      </c>
      <c r="F18" s="36">
        <v>0</v>
      </c>
      <c r="G18" s="35">
        <v>0</v>
      </c>
      <c r="H18" s="21"/>
      <c r="I18" s="18"/>
      <c r="J18" s="8"/>
    </row>
    <row r="19" spans="1:10" ht="25.5" customHeight="1" x14ac:dyDescent="0.25">
      <c r="A19" s="59" t="s">
        <v>7</v>
      </c>
      <c r="B19" s="45"/>
      <c r="C19" s="45"/>
      <c r="D19" s="46"/>
      <c r="E19" s="35">
        <v>0</v>
      </c>
      <c r="F19" s="36">
        <v>0</v>
      </c>
      <c r="G19" s="35">
        <v>0</v>
      </c>
      <c r="H19" s="21"/>
      <c r="I19" s="21"/>
      <c r="J19" s="8"/>
    </row>
    <row r="20" spans="1:10" ht="23.25" customHeight="1" x14ac:dyDescent="0.25">
      <c r="A20" s="60" t="s">
        <v>17</v>
      </c>
      <c r="B20" s="60"/>
      <c r="C20" s="60"/>
      <c r="D20" s="60"/>
      <c r="E20" s="23">
        <f>+SUM(E17:E19)</f>
        <v>0</v>
      </c>
      <c r="F20" s="23">
        <f>+SUM(F17:F19)</f>
        <v>0</v>
      </c>
      <c r="G20" s="23">
        <f>+SUM(G17:G19)</f>
        <v>0</v>
      </c>
      <c r="H20" s="21"/>
      <c r="I20" s="21"/>
      <c r="J20" s="8"/>
    </row>
    <row r="21" spans="1:10" ht="23.25" customHeight="1" x14ac:dyDescent="0.25">
      <c r="A21" s="61" t="s">
        <v>13</v>
      </c>
      <c r="B21" s="61"/>
      <c r="C21" s="61"/>
      <c r="D21" s="61"/>
      <c r="E21" s="37">
        <f>IF(G9&gt;G11,+G11*1.875%,IF(G9&gt;1.3333*G10,G9*1.875%,G10*2.5%))</f>
        <v>1159.2</v>
      </c>
      <c r="F21" s="38">
        <f>IF(G9&gt;=G11,G11*3%,IF(G9&gt;180133,G11*3%,IF(G9&lt;=0,G10*7%,(G10*7%+G9*3.75%))))</f>
        <v>3245.76</v>
      </c>
      <c r="G21" s="38">
        <f>IF(G9&gt;G11,G11*10%+(G11-G10)*15%,IF(G9&gt;G10,G9*10%+(G9-G10)*15%,G10*10%))</f>
        <v>4636.8</v>
      </c>
      <c r="H21" s="39">
        <f>E21+F21+G21</f>
        <v>9041.76</v>
      </c>
      <c r="I21" s="19"/>
      <c r="J21" s="3"/>
    </row>
    <row r="22" spans="1:10" ht="23.25" customHeight="1" x14ac:dyDescent="0.25">
      <c r="A22" s="63" t="s">
        <v>14</v>
      </c>
      <c r="B22" s="64"/>
      <c r="C22" s="64"/>
      <c r="D22" s="64"/>
      <c r="E22" s="30">
        <f>IF(E20&gt;E21,E20-E21,0)</f>
        <v>0</v>
      </c>
      <c r="F22" s="30">
        <f>IF(F20&gt;F21,F20-F21,0)</f>
        <v>0</v>
      </c>
      <c r="G22" s="31">
        <f>IF(G19&gt;G21,G17,IF(AND(G19&lt;G21,G17-(G21-G19)&lt;0),0,IF(G19&lt;G21,G17-(G21-G19),
IF(G21&gt;G17,0,
IF(G21&lt;G17,G17-G21)))))</f>
        <v>0</v>
      </c>
      <c r="H22" s="22"/>
      <c r="I22" s="20"/>
      <c r="J22" s="5"/>
    </row>
    <row r="23" spans="1:10" x14ac:dyDescent="0.25">
      <c r="B23" s="62"/>
      <c r="C23" s="62"/>
      <c r="D23" s="62"/>
      <c r="E23" s="4"/>
      <c r="F23" s="4"/>
      <c r="G23" s="4"/>
    </row>
    <row r="24" spans="1:10" x14ac:dyDescent="0.25">
      <c r="A24" s="40" t="s">
        <v>16</v>
      </c>
      <c r="B24" s="16"/>
      <c r="C24" s="16"/>
      <c r="D24" s="16"/>
      <c r="E24" s="16"/>
      <c r="F24" s="16"/>
      <c r="G24" s="15"/>
    </row>
    <row r="25" spans="1:10" ht="30" customHeight="1" x14ac:dyDescent="0.25">
      <c r="B25" s="58" t="s">
        <v>10</v>
      </c>
      <c r="C25" s="58"/>
      <c r="D25" s="58"/>
      <c r="E25" s="58"/>
      <c r="F25" s="58"/>
      <c r="G25" s="58"/>
      <c r="H25" s="58"/>
      <c r="I25" s="58"/>
      <c r="J25" s="58"/>
    </row>
  </sheetData>
  <mergeCells count="18">
    <mergeCell ref="B25:J25"/>
    <mergeCell ref="A19:D19"/>
    <mergeCell ref="A20:D20"/>
    <mergeCell ref="A21:D21"/>
    <mergeCell ref="B23:D23"/>
    <mergeCell ref="A17:D17"/>
    <mergeCell ref="A18:D18"/>
    <mergeCell ref="A22:D22"/>
    <mergeCell ref="A5:J5"/>
    <mergeCell ref="A9:E9"/>
    <mergeCell ref="A10:E10"/>
    <mergeCell ref="A13:E13"/>
    <mergeCell ref="A11:E12"/>
    <mergeCell ref="F11:F12"/>
    <mergeCell ref="H7:I7"/>
    <mergeCell ref="J11:J12"/>
    <mergeCell ref="G11:G12"/>
    <mergeCell ref="H11:I12"/>
  </mergeCells>
  <printOptions horizontalCentered="1" verticalCentered="1"/>
  <pageMargins left="0.31496062992125984" right="0.31496062992125984" top="0.19685039370078741" bottom="0.19685039370078741" header="0.11811023622047245" footer="0.11811023622047245"/>
  <pageSetup paperSize="9" scale="95" orientation="landscape" r:id="rId1"/>
  <colBreaks count="1" manualBreakCount="1">
    <brk id="10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Plafonnement Madelin 2024</vt:lpstr>
      <vt:lpstr>'Plafonnement Madelin 2024'!Zone_d_impression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François SIBLER</cp:lastModifiedBy>
  <cp:lastPrinted>2024-04-04T13:03:36Z</cp:lastPrinted>
  <dcterms:created xsi:type="dcterms:W3CDTF">2013-12-18T13:18:14Z</dcterms:created>
  <dcterms:modified xsi:type="dcterms:W3CDTF">2025-03-03T15:59:50Z</dcterms:modified>
</cp:coreProperties>
</file>